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r00000OVANT002\_Public2\_Utvar_TN\Odbor_ PS\___0.  PŘEJEZDY_50\_Zjednodušené dok\_SSV   Balíček 713 Svinov - Opava\Schváleno    P7737, km 279,228 + P7738, km 279,484 Lhota u Opavy\4. ZTP P+R\"/>
    </mc:Choice>
  </mc:AlternateContent>
  <bookViews>
    <workbookView xWindow="28680" yWindow="-120" windowWidth="29040" windowHeight="15840" activeTab="1"/>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fukci'!$A$2:$E$10</definedName>
    <definedName name="_xlnm.Print_Area" localSheetId="1">'SO 98-98'!$B$1:$L$36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 i="5" l="1"/>
  <c r="F2" i="6"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<sst xmlns="http://schemas.openxmlformats.org/spreadsheetml/2006/main" count="138" uniqueCount="94">
  <si>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</si>
  <si>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</si>
  <si>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</si>
  <si>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</si>
  <si>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</si>
  <si>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</si>
  <si>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</si>
  <si>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</si>
  <si>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</si>
  <si>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</si>
  <si>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</si>
  <si>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</si>
  <si>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</si>
  <si>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</si>
  <si>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</si>
  <si>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</si>
  <si>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</si>
  <si>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</si>
  <si>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</si>
  <si>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</si>
  <si>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</si>
  <si>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</si>
  <si>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</si>
  <si>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</si>
  <si>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</si>
  <si>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</si>
  <si>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</si>
  <si>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</si>
  <si>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</si>
  <si>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</si>
  <si>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</si>
  <si>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</si>
  <si>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</si>
  <si>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</si>
  <si>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</si>
  <si>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</si>
  <si>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</si>
  <si>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</si>
  <si>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</si>
  <si>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</si>
  <si>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</si>
  <si>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</si>
  <si>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</si>
  <si>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</si>
  <si>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</si>
  <si>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</si>
  <si>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</si>
  <si>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</si>
  <si>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</si>
  <si>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</si>
  <si>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</si>
  <si>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</si>
  <si>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</si>
  <si>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</si>
  <si>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</si>
  <si>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</si>
  <si>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</si>
  <si>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</si>
  <si>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</si>
  <si>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</si>
  <si>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</si>
  <si>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</si>
  <si>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</si>
  <si>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</si>
  <si>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</si>
  <si>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</si>
  <si>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</si>
  <si>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</si>
  <si>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</si>
  <si>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</si>
  <si>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</si>
  <si>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</si>
  <si>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</si>
  <si>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</si>
  <si>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</si>
  <si>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Stavba 1:</t>
  </si>
  <si>
    <t>Doplnění závor na přejezdu P7737 v km 279,228 a přejezdu P7738 v km 279,484 na trati Ostrava-Svinov – Opava východ</t>
  </si>
  <si>
    <t>PS 01-01-31</t>
  </si>
  <si>
    <t>Zabezpečovací zařízení (PZS) P7737 v km 279,228</t>
  </si>
  <si>
    <t xml:space="preserve">Dodávka a montáž pro doplnění vnitřního a venkovního zařízení pro PZS včetně potřebného pomocného materiálu, softwarového vybavení.  Položka obsahuje všechny náklady na pořízení a montáž výstražníků a závor a související nutné kabelizace včetně pomocného materiálu a jeho dopravu. Položka obsahuje všechny náklady na úpravy vazeb na navazující ZZ, úpravy JOP v DK. V rámci tohoto PS bude zpracována a schválena nová tabulka přejezdu, situační schéma, závěrová tabulka příslušných ŽST, provedeno úplné přezkoušení nového PZS včetně vazeb a jeho uvedení do provozu. Součástí tohoto PS budou rovněž demontáže veškerých zbytných vnitřních i venkovních prvků. PS bude realizován dle závazných norem a směrnic. 
Bude provedena náhrada technologie stávajícího PZS bez závor. Technologie přejezdu bude umístěna do nového technologického objektu. Pro zjišťování volnosti kolejových úseků budou použité stávající počítače náprav. Nevyhovující stávající kabelizace bude nahrazena novou položenou ve stávající trase. Budou použity výstražníky s LED technologií příp. břevnové LED svítilny. Před výstražníky a za pohony závor bude rovná plocha (příp. se zábradlím) pro bezpečné provádění údržby. PZS bude vybaveno informačním zařízením pro nevidomé, stavovou a měřící diagnostikou s online přenosem informací do stávajícího diagnostického serveru. Indikace a ovládání bude upraveno na pracovišti na pracovišti dispečera v ŽST Ostrava-Svinov  a na střediscích údržby. Na přejezdu bude namontován nový blok diagnostiky BDA. Provede se úprava adresného SW pro dálkové ovládání trati a SW pro přejezdové zabezpečovací zařízení. Stávající vazba na krycí návěstidla zůstane zachována. 
Součásti stavby budou rovněž nezbytné úpravy nutné pro realizaci díla, zejména přeložky a ochrana inženýrských sítí. Položka obsahuje všechny náklady na montáž příslušného zařízení se všemi pomocnými a doplňujícími pracemi a součástmi, případné použití mechanizmů, včetně dopravy ze skladu k místu montáže. Součásti tohoto PS budou rovněž demontáže a likvidace odpadu v souladu se zákonem o odpadech.
</t>
  </si>
  <si>
    <t>V rozsahu Zjednodušené dokumentace ve stádiu 2 a ZTP</t>
  </si>
  <si>
    <t xml:space="preserve">Součástí přejezdu je chodník, který musí být upraven pro užívání osobami s omezenou schopností pohybu a orientace. Instalují se varovné pásy ohraničující místo, které je pro osoby se zrakovým postižením nepřístupné nebo nebezpečné.                                                                                                                   V souvislosti se změnou zabezpečení bude provedena úprava dopravního značení. V případě osazování dopravních značek je nutné značky osadit tak, aby nedošlo k narušení viditelnosti výstražníků dle ČSN 73 6380.                                                                                                                                                          Položka obsahuje všechny náklady na montáž příslušného zařízení se všemi pomocnými a doplňujícími prácemi a součástmi, případné použití mechanizmů, včetně dopravy ze skladu k místu montáže. Součásti tohoto SO budou rovněž demontáže a likvidace odpadu v souladu se zákonem o odpadech. </t>
  </si>
  <si>
    <t>Stávající přípojka bude upravena.                                                                                                                                                                                                                            Položka obsahuje všechny náklady na montáž příslušného zařízení se všemi pomocnými a doplňujícími pracemi a součástmi, případné použití mechanizmů, včetně dopravy ze skladu k místu montáže. Součásti tohoto SO budou rovněž demontáže a likvidace odpadu v souladu se zákonem o odpadech.</t>
  </si>
  <si>
    <t>SO 01-13-01</t>
  </si>
  <si>
    <t>Železniční přejezd P7737 v km 279,228</t>
  </si>
  <si>
    <t>SO 01-86-01</t>
  </si>
  <si>
    <t>Přípojka napájení NN P7737 v km 279,228</t>
  </si>
  <si>
    <t>PS 02-01-31</t>
  </si>
  <si>
    <t>Zabezpečovací zařízení (PZS) P7738 v km 279,484</t>
  </si>
  <si>
    <t>SO 02-13-01</t>
  </si>
  <si>
    <t>Železniční přejezd P7738 v km 279,484</t>
  </si>
  <si>
    <t xml:space="preserve">Součástí přejezdu je chodník, který musí být upraven pro užívání osobami s omezenou schopností pohybu a orientace. Instalují se varovné pásy ohraničující místo, které je pro osoby se zrakovým postižením nepřístupné nebo nebezpečné.                                                                                                                                   V souvislosti se změnou zabezpečení bude provedena úprava dopravního značení. V případě osazování dopravních značek je nutné značky osadit tak, aby nedošlo k narušení viditelnosti výstražníků dle ČSN 73 6380.                                                                                                                                                                                     Položka obsahuje všechny náklady na montáž příslušného zařízení se všemi pomocnými a doplňujícími prácemi a součástmi, případné použití mechanizmů, včetně dopravy ze skladu k místu montáže. Součásti tohoto SO budou rovněž demontáže a likvidace odpadu v souladu se zákonem o odpadech. </t>
  </si>
  <si>
    <t>SO 02-86-01</t>
  </si>
  <si>
    <t>Přípojka napájení NN  P7738 v km 279,484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</si>
</sst>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6" x14ac:knownFonts="1">
    <font>
      <sz val="11"/>
      <color theme="1"/>
      <name val="Verdana"/>
      <family val="2"/>
      <charset val="238"/>
    </font>
    <font>
      <sz val="11"/>
      <color theme="1"/>
      <name val="Calibri"/>
      <family val="2"/>
      <charset val="238"/>
      <scheme val="minor"/>
    </font>
    <font>
      <sz val="10"/>
      <name val="Arial CE"/>
      <family val="2"/>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58">
    <xf numFmtId="0" fontId="0" fillId="0" borderId="0" xfId="0"/>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7" fillId="0" borderId="29" xfId="1" applyFont="1" applyFill="1" applyBorder="1" applyAlignment="1">
      <alignment horizontal="left" vertical="center" wrapText="1"/>
    </xf>
    <xf numFmtId="0" fontId="7" fillId="0" borderId="30" xfId="1" applyNumberFormat="1" applyFont="1" applyFill="1" applyBorder="1" applyAlignment="1">
      <alignment horizontal="left" vertical="center" wrapText="1"/>
    </xf>
    <xf numFmtId="0" fontId="1" fillId="0" borderId="30" xfId="1" applyFont="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8" xfId="1" applyNumberFormat="1" applyFont="1" applyFill="1" applyBorder="1" applyAlignment="1" applyProtection="1">
      <alignment horizontal="left" vertical="top"/>
    </xf>
    <xf numFmtId="49" fontId="12" fillId="0" borderId="38"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6" fontId="19" fillId="0" borderId="48"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6" fontId="19" fillId="0" borderId="51" xfId="1" applyNumberFormat="1" applyFont="1" applyFill="1" applyBorder="1" applyAlignment="1" applyProtection="1">
      <alignment horizontal="left" vertical="center"/>
      <protection locked="0"/>
    </xf>
    <xf numFmtId="14" fontId="19" fillId="0" borderId="53" xfId="1" applyNumberFormat="1" applyFont="1" applyFill="1" applyBorder="1" applyAlignment="1" applyProtection="1">
      <alignment vertical="center"/>
      <protection locked="0"/>
    </xf>
    <xf numFmtId="0" fontId="25" fillId="7" borderId="56" xfId="1" applyFont="1" applyFill="1" applyBorder="1" applyAlignment="1" applyProtection="1">
      <alignment horizontal="right" vertical="center"/>
      <protection hidden="1"/>
    </xf>
    <xf numFmtId="3" fontId="25" fillId="7" borderId="57" xfId="1" applyNumberFormat="1" applyFont="1" applyFill="1" applyBorder="1" applyAlignment="1" applyProtection="1">
      <alignment horizontal="left" vertical="center"/>
      <protection hidden="1"/>
    </xf>
    <xf numFmtId="0" fontId="26" fillId="7" borderId="60" xfId="1" applyFont="1" applyFill="1" applyBorder="1" applyAlignment="1" applyProtection="1">
      <alignment horizontal="center" vertical="center"/>
      <protection hidden="1"/>
    </xf>
    <xf numFmtId="0" fontId="26" fillId="7" borderId="61"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62"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63"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4" xfId="1" applyFont="1" applyFill="1" applyBorder="1" applyAlignment="1" applyProtection="1">
      <alignment horizontal="center" vertical="center"/>
    </xf>
    <xf numFmtId="49" fontId="8" fillId="0" borderId="65" xfId="1" applyNumberFormat="1" applyFont="1" applyFill="1" applyBorder="1" applyAlignment="1" applyProtection="1">
      <alignment horizontal="center" vertical="center"/>
      <protection locked="0"/>
    </xf>
    <xf numFmtId="0" fontId="8" fillId="2" borderId="65" xfId="1" applyFont="1" applyFill="1" applyBorder="1" applyAlignment="1" applyProtection="1">
      <alignment horizontal="center" vertical="center"/>
      <protection locked="0"/>
    </xf>
    <xf numFmtId="0" fontId="8" fillId="0" borderId="65" xfId="1" applyFont="1" applyFill="1" applyBorder="1" applyAlignment="1" applyProtection="1">
      <alignment horizontal="center" vertical="center"/>
      <protection locked="0"/>
    </xf>
    <xf numFmtId="0" fontId="27" fillId="0" borderId="65" xfId="3" applyNumberFormat="1" applyFont="1" applyFill="1" applyBorder="1" applyAlignment="1" applyProtection="1">
      <alignment horizontal="left" vertical="center" wrapText="1"/>
      <protection locked="0"/>
    </xf>
    <xf numFmtId="167" fontId="8" fillId="0" borderId="65" xfId="1" applyNumberFormat="1" applyFont="1" applyFill="1" applyBorder="1" applyAlignment="1" applyProtection="1">
      <alignment horizontal="center" vertical="center"/>
      <protection locked="0"/>
    </xf>
    <xf numFmtId="2" fontId="8" fillId="0" borderId="65" xfId="1" applyNumberFormat="1" applyFont="1" applyFill="1" applyBorder="1" applyAlignment="1" applyProtection="1">
      <alignment horizontal="center" vertical="center"/>
      <protection locked="0"/>
    </xf>
    <xf numFmtId="4" fontId="28" fillId="0" borderId="65" xfId="3" applyNumberFormat="1" applyFont="1" applyFill="1" applyBorder="1" applyAlignment="1" applyProtection="1">
      <alignment horizontal="center" vertical="center"/>
      <protection locked="0"/>
    </xf>
    <xf numFmtId="165" fontId="28" fillId="0" borderId="66"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7"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8" xfId="1" applyFont="1" applyBorder="1" applyAlignment="1" applyProtection="1">
      <alignment vertical="center"/>
      <protection locked="0"/>
    </xf>
    <xf numFmtId="0" fontId="8" fillId="0" borderId="69" xfId="1" applyFont="1" applyBorder="1" applyAlignment="1" applyProtection="1">
      <alignment vertical="center"/>
      <protection locked="0"/>
    </xf>
    <xf numFmtId="0" fontId="27" fillId="0" borderId="60" xfId="3" applyNumberFormat="1" applyFont="1" applyFill="1" applyBorder="1" applyAlignment="1" applyProtection="1">
      <alignment horizontal="left" vertical="center" wrapText="1" shrinkToFit="1"/>
      <protection locked="0"/>
    </xf>
    <xf numFmtId="0" fontId="8" fillId="0" borderId="69" xfId="1" applyFont="1" applyBorder="1" applyAlignment="1" applyProtection="1">
      <alignment horizontal="center" vertical="center"/>
      <protection locked="0"/>
    </xf>
    <xf numFmtId="0" fontId="8" fillId="0" borderId="70" xfId="1" applyFont="1" applyBorder="1" applyAlignment="1" applyProtection="1">
      <alignment horizontal="center" vertical="center"/>
      <protection locked="0"/>
    </xf>
    <xf numFmtId="0" fontId="8" fillId="2" borderId="64"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62"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5" fontId="20" fillId="9" borderId="63"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66"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4"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5"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6"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8" xfId="1" applyNumberFormat="1" applyFont="1" applyFill="1" applyBorder="1" applyAlignment="1" applyProtection="1">
      <alignment vertical="top" wrapText="1"/>
    </xf>
    <xf numFmtId="49" fontId="12" fillId="0" borderId="39"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40" xfId="1" applyNumberFormat="1" applyFont="1" applyFill="1" applyBorder="1" applyAlignment="1" applyProtection="1">
      <alignment vertical="top"/>
    </xf>
    <xf numFmtId="0" fontId="17" fillId="4" borderId="41"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5"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7" xfId="1" applyFont="1" applyFill="1" applyBorder="1" applyAlignment="1" applyProtection="1">
      <alignment vertical="center"/>
    </xf>
    <xf numFmtId="0" fontId="22" fillId="0" borderId="0" xfId="1" applyFont="1" applyAlignment="1" applyProtection="1">
      <alignment horizontal="center"/>
    </xf>
    <xf numFmtId="0" fontId="20" fillId="0" borderId="47" xfId="1" applyNumberFormat="1" applyFont="1" applyFill="1" applyBorder="1" applyAlignment="1" applyProtection="1">
      <alignment vertical="center"/>
    </xf>
    <xf numFmtId="0" fontId="23" fillId="0" borderId="0" xfId="1" applyFont="1" applyAlignment="1" applyProtection="1">
      <alignment horizontal="center"/>
    </xf>
    <xf numFmtId="166" fontId="24" fillId="0" borderId="52" xfId="1" applyNumberFormat="1" applyFont="1" applyFill="1" applyBorder="1" applyAlignment="1" applyProtection="1">
      <alignment horizontal="left" vertical="center" wrapText="1"/>
    </xf>
    <xf numFmtId="14" fontId="20" fillId="0" borderId="54" xfId="1" applyNumberFormat="1" applyFont="1" applyFill="1" applyBorder="1" applyAlignment="1" applyProtection="1">
      <alignment vertical="center"/>
    </xf>
    <xf numFmtId="165"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4" fontId="5" fillId="0" borderId="32" xfId="1" applyNumberFormat="1" applyFont="1" applyFill="1" applyBorder="1" applyAlignment="1" applyProtection="1">
      <alignment horizontal="right" vertical="center"/>
      <protection locked="0"/>
    </xf>
    <xf numFmtId="0" fontId="1" fillId="0" borderId="0" xfId="1" applyFill="1" applyProtection="1">
      <protection locked="0"/>
    </xf>
    <xf numFmtId="0" fontId="4" fillId="3" borderId="15" xfId="1" applyFont="1" applyFill="1" applyBorder="1" applyAlignment="1">
      <alignment horizontal="center" vertical="center"/>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9" fillId="0" borderId="33" xfId="1" applyFont="1" applyFill="1" applyBorder="1" applyAlignment="1" applyProtection="1">
      <alignment horizontal="left" vertical="top" wrapText="1"/>
    </xf>
    <xf numFmtId="0" fontId="9" fillId="0" borderId="34" xfId="1" applyFont="1" applyFill="1" applyBorder="1" applyAlignment="1" applyProtection="1">
      <alignment horizontal="left" vertical="top" wrapText="1"/>
    </xf>
    <xf numFmtId="0" fontId="12" fillId="0" borderId="37" xfId="1" applyFont="1" applyFill="1" applyBorder="1" applyAlignment="1" applyProtection="1">
      <alignment horizontal="left" vertical="top"/>
    </xf>
    <xf numFmtId="0" fontId="12" fillId="0" borderId="38"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6"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42" xfId="1" applyFont="1" applyFill="1" applyBorder="1" applyAlignment="1" applyProtection="1">
      <alignment horizontal="center" vertical="center"/>
    </xf>
    <xf numFmtId="0" fontId="17" fillId="6" borderId="36" xfId="1" applyFont="1" applyFill="1" applyBorder="1" applyAlignment="1" applyProtection="1">
      <alignment horizontal="center" vertical="center"/>
    </xf>
    <xf numFmtId="0" fontId="18" fillId="0" borderId="12"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43" xfId="1" applyFont="1" applyFill="1" applyBorder="1" applyAlignment="1" applyProtection="1">
      <alignment horizontal="left" vertical="center"/>
    </xf>
    <xf numFmtId="0" fontId="18" fillId="0" borderId="44"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6"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18" fillId="0" borderId="37" xfId="1" applyFont="1" applyFill="1" applyBorder="1" applyAlignment="1" applyProtection="1">
      <alignment horizontal="left" vertical="center"/>
    </xf>
    <xf numFmtId="0" fontId="18" fillId="0" borderId="38" xfId="1" applyFont="1" applyFill="1" applyBorder="1" applyAlignment="1" applyProtection="1">
      <alignment horizontal="left" vertical="center"/>
    </xf>
    <xf numFmtId="166" fontId="20" fillId="0" borderId="49" xfId="1" applyNumberFormat="1" applyFont="1" applyFill="1" applyBorder="1" applyAlignment="1" applyProtection="1">
      <alignment horizontal="left" vertical="center"/>
    </xf>
    <xf numFmtId="166" fontId="20" fillId="0" borderId="38" xfId="1" applyNumberFormat="1" applyFont="1" applyFill="1" applyBorder="1" applyAlignment="1" applyProtection="1">
      <alignment horizontal="left" vertical="center"/>
    </xf>
    <xf numFmtId="166" fontId="20" fillId="0" borderId="48" xfId="1" applyNumberFormat="1" applyFont="1" applyFill="1" applyBorder="1" applyAlignment="1" applyProtection="1">
      <alignment horizontal="left" vertical="center"/>
    </xf>
    <xf numFmtId="0" fontId="18" fillId="0" borderId="50"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51" xfId="1" applyNumberFormat="1" applyFont="1" applyFill="1" applyBorder="1" applyAlignment="1" applyProtection="1">
      <alignment horizontal="left" vertical="center"/>
    </xf>
    <xf numFmtId="0" fontId="18" fillId="0" borderId="49" xfId="1" applyFont="1" applyFill="1" applyBorder="1" applyAlignment="1" applyProtection="1">
      <alignment horizontal="left" vertical="center"/>
    </xf>
    <xf numFmtId="0" fontId="26" fillId="7" borderId="50" xfId="1" applyFont="1" applyFill="1" applyBorder="1" applyAlignment="1" applyProtection="1">
      <alignment horizontal="center" vertical="center" wrapText="1"/>
      <protection hidden="1"/>
    </xf>
    <xf numFmtId="0" fontId="26" fillId="7" borderId="47" xfId="1" applyFont="1" applyFill="1" applyBorder="1" applyAlignment="1" applyProtection="1">
      <alignment horizontal="center" vertical="center" wrapText="1"/>
      <protection hidden="1"/>
    </xf>
    <xf numFmtId="49" fontId="25" fillId="7" borderId="55" xfId="1" applyNumberFormat="1" applyFont="1" applyFill="1" applyBorder="1" applyAlignment="1" applyProtection="1">
      <alignment horizontal="left" vertical="center"/>
      <protection hidden="1"/>
    </xf>
    <xf numFmtId="0" fontId="25" fillId="7" borderId="56" xfId="1" applyFont="1" applyFill="1" applyBorder="1" applyAlignment="1" applyProtection="1">
      <alignment horizontal="left" vertical="center"/>
      <protection hidden="1"/>
    </xf>
    <xf numFmtId="0" fontId="26" fillId="7" borderId="58" xfId="1" applyFont="1" applyFill="1" applyBorder="1" applyAlignment="1" applyProtection="1">
      <alignment horizontal="center" vertical="center" wrapText="1"/>
      <protection hidden="1"/>
    </xf>
    <xf numFmtId="0" fontId="26" fillId="7" borderId="59"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60"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60" xfId="1" applyFont="1" applyFill="1" applyBorder="1" applyAlignment="1" applyProtection="1">
      <alignment horizontal="center" vertical="center"/>
      <protection hidden="1"/>
    </xf>
    <xf numFmtId="0" fontId="1" fillId="0" borderId="28" xfId="1" applyFill="1" applyBorder="1" applyAlignment="1">
      <alignment horizontal="center" vertical="center" wrapText="1"/>
    </xf>
    <xf numFmtId="0" fontId="1" fillId="0" borderId="31" xfId="1" applyFill="1" applyBorder="1" applyAlignment="1">
      <alignment horizontal="center" vertical="center" wrapText="1"/>
    </xf>
    <xf numFmtId="0" fontId="1" fillId="0" borderId="0" xfId="1" applyFill="1" applyAlignment="1">
      <alignment horizontal="center" wrapText="1"/>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a:extLst>
            <a:ext uri="{FF2B5EF4-FFF2-40B4-BE49-F238E27FC236}">
              <a16:creationId xmlns:a16="http://schemas.microsoft.com/office/drawing/2014/main" id="{00000000-0008-0000-0100-000002000000}"/>
            </a:ext>
          </a:extLst>
        </xdr:cNvPr>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a:extLst>
            <a:ext uri="{FF2B5EF4-FFF2-40B4-BE49-F238E27FC236}">
              <a16:creationId xmlns:a16="http://schemas.microsoft.com/office/drawing/2014/main" id="{00000000-0008-0000-0100-000003000000}"/>
            </a:ext>
          </a:extLst>
        </xdr:cNvPr>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a:extLst>
            <a:ext uri="{FF2B5EF4-FFF2-40B4-BE49-F238E27FC236}">
              <a16:creationId xmlns:a16="http://schemas.microsoft.com/office/drawing/2014/main" id="{00000000-0008-0000-0100-000004000000}"/>
            </a:ext>
          </a:extLst>
        </xdr:cNvPr>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0"/>
  <sheetViews>
    <sheetView zoomScale="87" zoomScaleNormal="87" zoomScalePageLayoutView="70" workbookViewId="0">
      <selection activeCell="C7" sqref="C7"/>
    </sheetView>
  </sheetViews>
  <sheetFormatPr defaultRowHeight="15" x14ac:dyDescent="0.25"/>
  <cols>
    <col min="1" max="1" width="11.09765625" style="16" customWidth="1"/>
    <col min="2" max="2" width="23.19921875" style="17" customWidth="1"/>
    <col min="3" max="3" width="82.796875" style="17" customWidth="1"/>
    <col min="4" max="4" width="19.19921875" style="157" customWidth="1"/>
    <col min="5" max="5" width="21.19921875" style="16" customWidth="1"/>
    <col min="6" max="6" width="8.796875" style="1"/>
    <col min="7" max="22" width="4" style="1" customWidth="1"/>
    <col min="23" max="16384" width="8.796875" style="1"/>
  </cols>
  <sheetData>
    <row r="1" spans="1:5" ht="39" customHeight="1" thickBot="1" x14ac:dyDescent="0.3">
      <c r="A1" s="69" t="s">
        <v>75</v>
      </c>
      <c r="B1" s="107" t="s">
        <v>76</v>
      </c>
      <c r="C1" s="107"/>
      <c r="D1" s="107"/>
      <c r="E1" s="108"/>
    </row>
    <row r="2" spans="1:5" ht="39" customHeight="1" thickBot="1" x14ac:dyDescent="0.3">
      <c r="A2" s="109" t="s">
        <v>1</v>
      </c>
      <c r="B2" s="110"/>
      <c r="C2" s="110"/>
      <c r="D2" s="106" t="s">
        <v>2</v>
      </c>
      <c r="E2" s="100">
        <f>SUM(E5:E40)</f>
        <v>0</v>
      </c>
    </row>
    <row r="3" spans="1:5" s="4" customFormat="1" ht="21.75" customHeight="1" x14ac:dyDescent="0.2">
      <c r="A3" s="2"/>
      <c r="B3" s="3"/>
      <c r="C3" s="111" t="s">
        <v>3</v>
      </c>
      <c r="D3" s="112"/>
      <c r="E3" s="101"/>
    </row>
    <row r="4" spans="1:5" s="4" customFormat="1" ht="36" customHeight="1" thickBot="1" x14ac:dyDescent="0.25">
      <c r="A4" s="5" t="s">
        <v>4</v>
      </c>
      <c r="B4" s="6" t="s">
        <v>5</v>
      </c>
      <c r="C4" s="7" t="s">
        <v>6</v>
      </c>
      <c r="D4" s="8" t="s">
        <v>72</v>
      </c>
      <c r="E4" s="102" t="s">
        <v>7</v>
      </c>
    </row>
    <row r="5" spans="1:5" s="9" customFormat="1" ht="286.5" thickTop="1" thickBot="1" x14ac:dyDescent="0.25">
      <c r="A5" s="11" t="s">
        <v>77</v>
      </c>
      <c r="B5" s="10" t="s">
        <v>78</v>
      </c>
      <c r="C5" s="12" t="s">
        <v>79</v>
      </c>
      <c r="D5" s="155" t="s">
        <v>80</v>
      </c>
      <c r="E5" s="103"/>
    </row>
    <row r="6" spans="1:5" s="9" customFormat="1" ht="150" customHeight="1" thickTop="1" thickBot="1" x14ac:dyDescent="0.25">
      <c r="A6" s="11" t="s">
        <v>83</v>
      </c>
      <c r="B6" s="10" t="s">
        <v>84</v>
      </c>
      <c r="C6" s="12" t="s">
        <v>81</v>
      </c>
      <c r="D6" s="155" t="s">
        <v>80</v>
      </c>
      <c r="E6" s="103"/>
    </row>
    <row r="7" spans="1:5" s="9" customFormat="1" ht="150" customHeight="1" thickTop="1" thickBot="1" x14ac:dyDescent="0.25">
      <c r="A7" s="11" t="s">
        <v>85</v>
      </c>
      <c r="B7" s="10" t="s">
        <v>86</v>
      </c>
      <c r="C7" s="12" t="s">
        <v>82</v>
      </c>
      <c r="D7" s="155" t="s">
        <v>80</v>
      </c>
      <c r="E7" s="103"/>
    </row>
    <row r="8" spans="1:5" s="9" customFormat="1" ht="286.5" thickTop="1" thickBot="1" x14ac:dyDescent="0.25">
      <c r="A8" s="11" t="s">
        <v>87</v>
      </c>
      <c r="B8" s="10" t="s">
        <v>88</v>
      </c>
      <c r="C8" s="12" t="s">
        <v>79</v>
      </c>
      <c r="D8" s="155" t="s">
        <v>80</v>
      </c>
      <c r="E8" s="103"/>
    </row>
    <row r="9" spans="1:5" s="9" customFormat="1" ht="150" customHeight="1" thickTop="1" thickBot="1" x14ac:dyDescent="0.25">
      <c r="A9" s="11" t="s">
        <v>89</v>
      </c>
      <c r="B9" s="10" t="s">
        <v>90</v>
      </c>
      <c r="C9" s="12" t="s">
        <v>91</v>
      </c>
      <c r="D9" s="155" t="s">
        <v>80</v>
      </c>
      <c r="E9" s="103"/>
    </row>
    <row r="10" spans="1:5" s="9" customFormat="1" ht="150" customHeight="1" thickTop="1" thickBot="1" x14ac:dyDescent="0.25">
      <c r="A10" s="13" t="s">
        <v>92</v>
      </c>
      <c r="B10" s="14" t="s">
        <v>93</v>
      </c>
      <c r="C10" s="15" t="s">
        <v>82</v>
      </c>
      <c r="D10" s="156" t="s">
        <v>80</v>
      </c>
      <c r="E10" s="104"/>
    </row>
    <row r="11" spans="1:5" ht="15.75" thickTop="1" x14ac:dyDescent="0.25">
      <c r="E11" s="105"/>
    </row>
    <row r="12" spans="1:5" x14ac:dyDescent="0.25">
      <c r="E12" s="105"/>
    </row>
    <row r="13" spans="1:5" x14ac:dyDescent="0.25">
      <c r="E13" s="105"/>
    </row>
    <row r="14" spans="1:5" x14ac:dyDescent="0.25">
      <c r="E14" s="105"/>
    </row>
    <row r="15" spans="1:5" x14ac:dyDescent="0.25">
      <c r="E15" s="105"/>
    </row>
    <row r="16" spans="1:5" x14ac:dyDescent="0.25">
      <c r="E16" s="105"/>
    </row>
    <row r="17" spans="5:5" x14ac:dyDescent="0.25">
      <c r="E17" s="105"/>
    </row>
    <row r="18" spans="5:5" x14ac:dyDescent="0.25">
      <c r="E18" s="105"/>
    </row>
    <row r="19" spans="5:5" x14ac:dyDescent="0.25">
      <c r="E19" s="105"/>
    </row>
    <row r="20" spans="5:5" x14ac:dyDescent="0.25">
      <c r="E20" s="105"/>
    </row>
    <row r="21" spans="5:5" x14ac:dyDescent="0.25">
      <c r="E21" s="105"/>
    </row>
    <row r="22" spans="5:5" x14ac:dyDescent="0.25">
      <c r="E22" s="105"/>
    </row>
    <row r="23" spans="5:5" x14ac:dyDescent="0.25">
      <c r="E23" s="105"/>
    </row>
    <row r="24" spans="5:5" x14ac:dyDescent="0.25">
      <c r="E24" s="105"/>
    </row>
    <row r="25" spans="5:5" x14ac:dyDescent="0.25">
      <c r="E25" s="105"/>
    </row>
    <row r="26" spans="5:5" x14ac:dyDescent="0.25">
      <c r="E26" s="105"/>
    </row>
    <row r="27" spans="5:5" x14ac:dyDescent="0.25">
      <c r="E27" s="105"/>
    </row>
    <row r="28" spans="5:5" x14ac:dyDescent="0.25">
      <c r="E28" s="105"/>
    </row>
    <row r="29" spans="5:5" x14ac:dyDescent="0.25">
      <c r="E29" s="105"/>
    </row>
    <row r="30" spans="5:5" x14ac:dyDescent="0.25">
      <c r="E30" s="105"/>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abSelected="1" topLeftCell="B1" zoomScale="70" zoomScaleNormal="70" workbookViewId="0">
      <selection activeCell="K14" sqref="K14"/>
    </sheetView>
  </sheetViews>
  <sheetFormatPr defaultColWidth="6.3984375" defaultRowHeight="11.25" x14ac:dyDescent="0.2"/>
  <cols>
    <col min="1" max="1" width="2.19921875" style="66" hidden="1" customWidth="1"/>
    <col min="2" max="2" width="6" style="66" customWidth="1"/>
    <col min="3" max="3" width="7.3984375" style="66" customWidth="1"/>
    <col min="4" max="4" width="7" style="66" customWidth="1"/>
    <col min="5" max="5" width="8" style="66" customWidth="1"/>
    <col min="6" max="6" width="57.296875" style="66" customWidth="1"/>
    <col min="7" max="7" width="6.296875" style="68" customWidth="1"/>
    <col min="8" max="8" width="9.09765625" style="68" customWidth="1"/>
    <col min="9" max="9" width="7.59765625" style="68" customWidth="1"/>
    <col min="10" max="10" width="7.09765625" style="68" customWidth="1"/>
    <col min="11" max="11" width="9" style="68" customWidth="1"/>
    <col min="12" max="12" width="13.296875" style="68" customWidth="1"/>
    <col min="13" max="14" width="19.796875" style="66" customWidth="1"/>
    <col min="15" max="15" width="6.3984375" style="66" customWidth="1"/>
    <col min="16" max="16384" width="6.3984375" style="66"/>
  </cols>
  <sheetData>
    <row r="1" spans="1:15" s="70" customFormat="1" ht="30.75" customHeight="1" thickTop="1" thickBot="1" x14ac:dyDescent="0.25">
      <c r="B1" s="113" t="s">
        <v>74</v>
      </c>
      <c r="C1" s="114"/>
      <c r="D1" s="114"/>
      <c r="E1" s="71"/>
      <c r="F1" s="71" t="s">
        <v>8</v>
      </c>
      <c r="G1" s="71"/>
      <c r="H1" s="72"/>
      <c r="I1" s="73"/>
      <c r="J1" s="74"/>
      <c r="K1" s="74"/>
      <c r="L1" s="75" t="s">
        <v>9</v>
      </c>
      <c r="M1" s="76"/>
    </row>
    <row r="2" spans="1:15" s="70" customFormat="1" ht="57" customHeight="1" thickTop="1" thickBot="1" x14ac:dyDescent="0.25">
      <c r="B2" s="115" t="s">
        <v>10</v>
      </c>
      <c r="C2" s="116"/>
      <c r="D2" s="19"/>
      <c r="E2" s="20"/>
      <c r="F2" s="77" t="str">
        <f>'Požadavky na výkon a fukci'!B1</f>
        <v>Doplnění závor na přejezdu P7737 v km 279,228 a přejezdu P7738 v km 279,484 na trati Ostrava-Svinov – Opava východ</v>
      </c>
      <c r="G2" s="20"/>
      <c r="H2" s="78"/>
      <c r="I2" s="117" t="s">
        <v>11</v>
      </c>
      <c r="J2" s="118"/>
      <c r="K2" s="119">
        <f>SUM(L26+L36)</f>
        <v>0</v>
      </c>
      <c r="L2" s="120"/>
    </row>
    <row r="3" spans="1:15" s="70" customFormat="1" ht="42.75" customHeight="1" thickTop="1" thickBot="1" x14ac:dyDescent="0.25">
      <c r="B3" s="79" t="s">
        <v>12</v>
      </c>
      <c r="C3" s="80"/>
      <c r="D3" s="121" t="s">
        <v>9</v>
      </c>
      <c r="E3" s="121"/>
      <c r="F3" s="81" t="s">
        <v>13</v>
      </c>
      <c r="G3" s="82"/>
      <c r="H3" s="83"/>
      <c r="I3" s="84"/>
      <c r="J3" s="85"/>
      <c r="K3" s="122"/>
      <c r="L3" s="123"/>
    </row>
    <row r="4" spans="1:15" s="70" customFormat="1" ht="18" customHeight="1" thickTop="1" x14ac:dyDescent="0.2">
      <c r="B4" s="124" t="s">
        <v>14</v>
      </c>
      <c r="C4" s="125"/>
      <c r="D4" s="126"/>
      <c r="E4" s="86"/>
      <c r="F4" s="87" t="s">
        <v>15</v>
      </c>
      <c r="G4" s="88"/>
      <c r="H4" s="89"/>
      <c r="I4" s="127" t="s">
        <v>16</v>
      </c>
      <c r="J4" s="128"/>
      <c r="K4" s="90"/>
      <c r="L4" s="91"/>
    </row>
    <row r="5" spans="1:15" s="70" customFormat="1" ht="18" customHeight="1" x14ac:dyDescent="0.2">
      <c r="B5" s="92" t="s">
        <v>17</v>
      </c>
      <c r="C5" s="93"/>
      <c r="D5" s="93"/>
      <c r="E5" s="21" t="s">
        <v>18</v>
      </c>
      <c r="F5" s="129"/>
      <c r="G5" s="129"/>
      <c r="H5" s="130"/>
      <c r="I5" s="131" t="s">
        <v>19</v>
      </c>
      <c r="J5" s="126"/>
      <c r="K5" s="22"/>
      <c r="L5" s="94"/>
    </row>
    <row r="6" spans="1:15" s="70" customFormat="1" ht="18" customHeight="1" x14ac:dyDescent="0.2">
      <c r="B6" s="92" t="s">
        <v>20</v>
      </c>
      <c r="C6" s="93"/>
      <c r="D6" s="93"/>
      <c r="E6" s="22" t="s">
        <v>21</v>
      </c>
      <c r="F6" s="132"/>
      <c r="G6" s="132"/>
      <c r="H6" s="133"/>
      <c r="I6" s="131" t="s">
        <v>22</v>
      </c>
      <c r="J6" s="126"/>
      <c r="K6" s="22"/>
      <c r="L6" s="94"/>
      <c r="O6" s="95"/>
    </row>
    <row r="7" spans="1:15" s="70" customFormat="1" ht="18" customHeight="1" x14ac:dyDescent="0.2">
      <c r="B7" s="134" t="s">
        <v>23</v>
      </c>
      <c r="C7" s="135"/>
      <c r="D7" s="135"/>
      <c r="E7" s="23"/>
      <c r="F7" s="136" t="s">
        <v>24</v>
      </c>
      <c r="G7" s="137"/>
      <c r="H7" s="138"/>
      <c r="I7" s="139" t="s">
        <v>25</v>
      </c>
      <c r="J7" s="125"/>
      <c r="K7" s="24">
        <v>2020</v>
      </c>
      <c r="L7" s="96"/>
      <c r="O7" s="97"/>
    </row>
    <row r="8" spans="1:15" s="70" customFormat="1" ht="19.5" customHeight="1" thickBot="1" x14ac:dyDescent="0.25">
      <c r="B8" s="140" t="s">
        <v>26</v>
      </c>
      <c r="C8" s="141"/>
      <c r="D8" s="141"/>
      <c r="E8" s="25"/>
      <c r="F8" s="98" t="s">
        <v>73</v>
      </c>
      <c r="G8" s="142"/>
      <c r="H8" s="143"/>
      <c r="I8" s="144" t="s">
        <v>27</v>
      </c>
      <c r="J8" s="135"/>
      <c r="K8" s="26">
        <v>44166</v>
      </c>
      <c r="L8" s="99"/>
    </row>
    <row r="9" spans="1:15" s="18" customFormat="1" ht="9.75" customHeight="1" x14ac:dyDescent="0.2">
      <c r="B9" s="147" t="s">
        <v>0</v>
      </c>
      <c r="C9" s="148"/>
      <c r="D9" s="148"/>
      <c r="E9" s="148"/>
      <c r="F9" s="148"/>
      <c r="G9" s="148"/>
      <c r="H9" s="148"/>
      <c r="I9" s="148"/>
      <c r="J9" s="148"/>
      <c r="K9" s="27" t="s">
        <v>19</v>
      </c>
      <c r="L9" s="28">
        <v>0</v>
      </c>
    </row>
    <row r="10" spans="1:15" s="18" customFormat="1" ht="15" customHeight="1" x14ac:dyDescent="0.2">
      <c r="B10" s="149" t="s">
        <v>28</v>
      </c>
      <c r="C10" s="151" t="s">
        <v>29</v>
      </c>
      <c r="D10" s="151" t="s">
        <v>30</v>
      </c>
      <c r="E10" s="151" t="s">
        <v>31</v>
      </c>
      <c r="F10" s="153" t="s">
        <v>32</v>
      </c>
      <c r="G10" s="153" t="s">
        <v>33</v>
      </c>
      <c r="H10" s="153" t="s">
        <v>34</v>
      </c>
      <c r="I10" s="151" t="s">
        <v>35</v>
      </c>
      <c r="J10" s="151" t="s">
        <v>36</v>
      </c>
      <c r="K10" s="145" t="s">
        <v>37</v>
      </c>
      <c r="L10" s="146"/>
    </row>
    <row r="11" spans="1:15" s="18" customFormat="1" ht="15" customHeight="1" x14ac:dyDescent="0.2">
      <c r="B11" s="149"/>
      <c r="C11" s="151"/>
      <c r="D11" s="151"/>
      <c r="E11" s="151"/>
      <c r="F11" s="153"/>
      <c r="G11" s="153"/>
      <c r="H11" s="153"/>
      <c r="I11" s="151"/>
      <c r="J11" s="151"/>
      <c r="K11" s="145"/>
      <c r="L11" s="146"/>
    </row>
    <row r="12" spans="1:15" s="18" customFormat="1" ht="12.75" customHeight="1" thickBot="1" x14ac:dyDescent="0.25">
      <c r="B12" s="150"/>
      <c r="C12" s="152"/>
      <c r="D12" s="152"/>
      <c r="E12" s="152"/>
      <c r="F12" s="154"/>
      <c r="G12" s="154"/>
      <c r="H12" s="154"/>
      <c r="I12" s="152"/>
      <c r="J12" s="152"/>
      <c r="K12" s="29" t="s">
        <v>38</v>
      </c>
      <c r="L12" s="30" t="s">
        <v>39</v>
      </c>
    </row>
    <row r="13" spans="1:15" s="37" customFormat="1" ht="15" customHeight="1" thickBot="1" x14ac:dyDescent="0.25">
      <c r="A13" s="31" t="s">
        <v>40</v>
      </c>
      <c r="B13" s="32" t="s">
        <v>41</v>
      </c>
      <c r="C13" s="33">
        <v>1</v>
      </c>
      <c r="D13" s="34"/>
      <c r="E13" s="34"/>
      <c r="F13" s="35" t="s">
        <v>42</v>
      </c>
      <c r="G13" s="33"/>
      <c r="H13" s="33"/>
      <c r="I13" s="33"/>
      <c r="J13" s="33"/>
      <c r="K13" s="33"/>
      <c r="L13" s="36"/>
    </row>
    <row r="14" spans="1:15" s="37" customFormat="1" ht="13.5" customHeight="1" thickBot="1" x14ac:dyDescent="0.25">
      <c r="A14" s="38" t="s">
        <v>43</v>
      </c>
      <c r="B14" s="39">
        <f>1+MAX($B$13:B13)</f>
        <v>1</v>
      </c>
      <c r="C14" s="40" t="s">
        <v>44</v>
      </c>
      <c r="D14" s="41"/>
      <c r="E14" s="42" t="s">
        <v>45</v>
      </c>
      <c r="F14" s="43" t="s">
        <v>46</v>
      </c>
      <c r="G14" s="42" t="s">
        <v>47</v>
      </c>
      <c r="H14" s="44">
        <v>1</v>
      </c>
      <c r="I14" s="42"/>
      <c r="J14" s="45" t="str">
        <f>IF(I14=0,"",I14*H14)</f>
        <v/>
      </c>
      <c r="K14" s="46"/>
      <c r="L14" s="47">
        <f>ROUND((ROUND(H14,3))*(ROUND(K14,2)),2)</f>
        <v>0</v>
      </c>
    </row>
    <row r="15" spans="1:15" s="37" customFormat="1" ht="12.75" customHeight="1" x14ac:dyDescent="0.2">
      <c r="A15" s="38" t="s">
        <v>48</v>
      </c>
      <c r="B15" s="48"/>
      <c r="C15" s="49"/>
      <c r="D15" s="49"/>
      <c r="E15" s="49"/>
      <c r="F15" s="50" t="s">
        <v>49</v>
      </c>
      <c r="G15" s="51"/>
      <c r="H15" s="51"/>
      <c r="I15" s="51"/>
      <c r="J15" s="51"/>
      <c r="K15" s="51"/>
      <c r="L15" s="52"/>
    </row>
    <row r="16" spans="1:15" s="37" customFormat="1" ht="12.75" customHeight="1" x14ac:dyDescent="0.2">
      <c r="A16" s="38" t="s">
        <v>50</v>
      </c>
      <c r="B16" s="48"/>
      <c r="C16" s="49"/>
      <c r="D16" s="49"/>
      <c r="E16" s="49"/>
      <c r="F16" s="53" t="s">
        <v>51</v>
      </c>
      <c r="G16" s="51"/>
      <c r="H16" s="51"/>
      <c r="I16" s="51"/>
      <c r="J16" s="51"/>
      <c r="K16" s="51"/>
      <c r="L16" s="52"/>
    </row>
    <row r="17" spans="1:12" s="37" customFormat="1" ht="72" customHeight="1" thickBot="1" x14ac:dyDescent="0.25">
      <c r="A17" s="38" t="s">
        <v>52</v>
      </c>
      <c r="B17" s="54"/>
      <c r="C17" s="55"/>
      <c r="D17" s="55"/>
      <c r="E17" s="55"/>
      <c r="F17" s="56" t="s">
        <v>53</v>
      </c>
      <c r="G17" s="57"/>
      <c r="H17" s="57"/>
      <c r="I17" s="57"/>
      <c r="J17" s="57"/>
      <c r="K17" s="57"/>
      <c r="L17" s="58"/>
    </row>
    <row r="18" spans="1:12" s="37" customFormat="1" ht="13.5" customHeight="1" thickBot="1" x14ac:dyDescent="0.25">
      <c r="A18" s="38" t="s">
        <v>43</v>
      </c>
      <c r="B18" s="59">
        <f>1+MAX($B$13:B17)</f>
        <v>2</v>
      </c>
      <c r="C18" s="40" t="s">
        <v>54</v>
      </c>
      <c r="D18" s="41"/>
      <c r="E18" s="42" t="s">
        <v>45</v>
      </c>
      <c r="F18" s="43" t="s">
        <v>55</v>
      </c>
      <c r="G18" s="42" t="s">
        <v>47</v>
      </c>
      <c r="H18" s="44">
        <v>1</v>
      </c>
      <c r="I18" s="42"/>
      <c r="J18" s="45" t="str">
        <f>IF(I18=0,"",I18*H18)</f>
        <v/>
      </c>
      <c r="K18" s="46"/>
      <c r="L18" s="47">
        <f>ROUND((ROUND(H18,3))*(ROUND(K18,2)),2)</f>
        <v>0</v>
      </c>
    </row>
    <row r="19" spans="1:12" s="37" customFormat="1" ht="12.75" customHeight="1" x14ac:dyDescent="0.2">
      <c r="A19" s="38" t="s">
        <v>48</v>
      </c>
      <c r="B19" s="48"/>
      <c r="C19" s="49"/>
      <c r="D19" s="49"/>
      <c r="E19" s="49"/>
      <c r="F19" s="50" t="s">
        <v>56</v>
      </c>
      <c r="G19" s="51"/>
      <c r="H19" s="51"/>
      <c r="I19" s="51"/>
      <c r="J19" s="51"/>
      <c r="K19" s="51"/>
      <c r="L19" s="52"/>
    </row>
    <row r="20" spans="1:12" s="37" customFormat="1" ht="12.75" customHeight="1" x14ac:dyDescent="0.2">
      <c r="A20" s="38" t="s">
        <v>50</v>
      </c>
      <c r="B20" s="48"/>
      <c r="C20" s="49"/>
      <c r="D20" s="49"/>
      <c r="E20" s="49"/>
      <c r="F20" s="53" t="s">
        <v>51</v>
      </c>
      <c r="G20" s="51"/>
      <c r="H20" s="51"/>
      <c r="I20" s="51"/>
      <c r="J20" s="51"/>
      <c r="K20" s="51"/>
      <c r="L20" s="52"/>
    </row>
    <row r="21" spans="1:12" s="37" customFormat="1" ht="81" customHeight="1" thickBot="1" x14ac:dyDescent="0.25">
      <c r="A21" s="38" t="s">
        <v>52</v>
      </c>
      <c r="B21" s="54"/>
      <c r="C21" s="55"/>
      <c r="D21" s="55"/>
      <c r="E21" s="55"/>
      <c r="F21" s="56" t="s">
        <v>57</v>
      </c>
      <c r="G21" s="57"/>
      <c r="H21" s="57"/>
      <c r="I21" s="57"/>
      <c r="J21" s="57"/>
      <c r="K21" s="57"/>
      <c r="L21" s="58"/>
    </row>
    <row r="22" spans="1:12" s="37" customFormat="1" ht="13.5" customHeight="1" thickBot="1" x14ac:dyDescent="0.25">
      <c r="A22" s="38" t="s">
        <v>43</v>
      </c>
      <c r="B22" s="59">
        <f>1+MAX($B$13:B21)</f>
        <v>3</v>
      </c>
      <c r="C22" s="40" t="s">
        <v>58</v>
      </c>
      <c r="D22" s="41"/>
      <c r="E22" s="42" t="s">
        <v>45</v>
      </c>
      <c r="F22" s="43" t="s">
        <v>59</v>
      </c>
      <c r="G22" s="42" t="s">
        <v>47</v>
      </c>
      <c r="H22" s="44">
        <v>1</v>
      </c>
      <c r="I22" s="42"/>
      <c r="J22" s="45" t="str">
        <f>IF(I22=0,"",I22*H22)</f>
        <v/>
      </c>
      <c r="K22" s="46"/>
      <c r="L22" s="47">
        <f>ROUND((ROUND(H22,3))*(ROUND(K22,2)),2)</f>
        <v>0</v>
      </c>
    </row>
    <row r="23" spans="1:12" s="37" customFormat="1" ht="12.75" customHeight="1" x14ac:dyDescent="0.2">
      <c r="A23" s="38" t="s">
        <v>48</v>
      </c>
      <c r="B23" s="48"/>
      <c r="C23" s="49"/>
      <c r="D23" s="49"/>
      <c r="E23" s="49"/>
      <c r="F23" s="50" t="s">
        <v>60</v>
      </c>
      <c r="G23" s="51"/>
      <c r="H23" s="51"/>
      <c r="I23" s="51"/>
      <c r="J23" s="51"/>
      <c r="K23" s="51"/>
      <c r="L23" s="52"/>
    </row>
    <row r="24" spans="1:12" s="37" customFormat="1" ht="12.75" customHeight="1" x14ac:dyDescent="0.2">
      <c r="A24" s="38" t="s">
        <v>50</v>
      </c>
      <c r="B24" s="48"/>
      <c r="C24" s="49"/>
      <c r="D24" s="49"/>
      <c r="E24" s="49"/>
      <c r="F24" s="53" t="s">
        <v>51</v>
      </c>
      <c r="G24" s="51"/>
      <c r="H24" s="51"/>
      <c r="I24" s="51"/>
      <c r="J24" s="51"/>
      <c r="K24" s="51"/>
      <c r="L24" s="52"/>
    </row>
    <row r="25" spans="1:12" s="37" customFormat="1" ht="42.75" customHeight="1" thickBot="1" x14ac:dyDescent="0.25">
      <c r="A25" s="38" t="s">
        <v>52</v>
      </c>
      <c r="B25" s="54"/>
      <c r="C25" s="55"/>
      <c r="D25" s="55"/>
      <c r="E25" s="55"/>
      <c r="F25" s="56" t="s">
        <v>61</v>
      </c>
      <c r="G25" s="57"/>
      <c r="H25" s="57"/>
      <c r="I25" s="57"/>
      <c r="J25" s="57"/>
      <c r="K25" s="57"/>
      <c r="L25" s="58"/>
    </row>
    <row r="26" spans="1:12" ht="13.5" thickBot="1" x14ac:dyDescent="0.25">
      <c r="A26" s="60" t="s">
        <v>62</v>
      </c>
      <c r="B26" s="61" t="s">
        <v>63</v>
      </c>
      <c r="C26" s="62" t="s">
        <v>64</v>
      </c>
      <c r="D26" s="63"/>
      <c r="E26" s="63"/>
      <c r="F26" s="64" t="s">
        <v>42</v>
      </c>
      <c r="G26" s="62"/>
      <c r="H26" s="62"/>
      <c r="I26" s="62"/>
      <c r="J26" s="62"/>
      <c r="K26" s="62"/>
      <c r="L26" s="65">
        <f>SUM(L14:L25)</f>
        <v>0</v>
      </c>
    </row>
    <row r="27" spans="1:12" ht="13.5" thickBot="1" x14ac:dyDescent="0.25">
      <c r="A27" s="31" t="s">
        <v>40</v>
      </c>
      <c r="B27" s="32" t="s">
        <v>41</v>
      </c>
      <c r="C27" s="33">
        <v>2</v>
      </c>
      <c r="D27" s="34"/>
      <c r="E27" s="34"/>
      <c r="F27" s="35" t="s">
        <v>65</v>
      </c>
      <c r="G27" s="33"/>
      <c r="H27" s="33"/>
      <c r="I27" s="33"/>
      <c r="J27" s="33"/>
      <c r="K27" s="33"/>
      <c r="L27" s="36"/>
    </row>
    <row r="28" spans="1:12" s="37" customFormat="1" ht="13.5" customHeight="1" thickBot="1" x14ac:dyDescent="0.25">
      <c r="A28" s="38" t="s">
        <v>43</v>
      </c>
      <c r="B28" s="59">
        <f>1+MAX($B$13:B27)</f>
        <v>4</v>
      </c>
      <c r="C28" s="40"/>
      <c r="D28" s="41"/>
      <c r="E28" s="42" t="s">
        <v>45</v>
      </c>
      <c r="F28" s="43" t="s">
        <v>66</v>
      </c>
      <c r="G28" s="42" t="s">
        <v>47</v>
      </c>
      <c r="H28" s="44">
        <v>1</v>
      </c>
      <c r="I28" s="42"/>
      <c r="J28" s="45" t="str">
        <f>IF(I28=0,"",I28*H28)</f>
        <v/>
      </c>
      <c r="K28" s="46"/>
      <c r="L28" s="67">
        <f>ROUND((ROUND(H28,3))*(ROUND(K28,2)),2)</f>
        <v>0</v>
      </c>
    </row>
    <row r="29" spans="1:12" s="37" customFormat="1" ht="12.75" customHeight="1" x14ac:dyDescent="0.2">
      <c r="A29" s="38" t="s">
        <v>48</v>
      </c>
      <c r="B29" s="48"/>
      <c r="C29" s="49"/>
      <c r="D29" s="49"/>
      <c r="E29" s="49"/>
      <c r="F29" s="50" t="s">
        <v>67</v>
      </c>
      <c r="G29" s="51"/>
      <c r="H29" s="51"/>
      <c r="I29" s="51"/>
      <c r="J29" s="51"/>
      <c r="K29" s="51"/>
      <c r="L29" s="52"/>
    </row>
    <row r="30" spans="1:12" s="37" customFormat="1" ht="12.75" customHeight="1" x14ac:dyDescent="0.2">
      <c r="A30" s="38" t="s">
        <v>50</v>
      </c>
      <c r="B30" s="48"/>
      <c r="C30" s="49"/>
      <c r="D30" s="49"/>
      <c r="E30" s="49"/>
      <c r="F30" s="53" t="s">
        <v>51</v>
      </c>
      <c r="G30" s="51"/>
      <c r="H30" s="51"/>
      <c r="I30" s="51"/>
      <c r="J30" s="51"/>
      <c r="K30" s="51"/>
      <c r="L30" s="52"/>
    </row>
    <row r="31" spans="1:12" s="37" customFormat="1" ht="75" customHeight="1" thickBot="1" x14ac:dyDescent="0.25">
      <c r="A31" s="38" t="s">
        <v>52</v>
      </c>
      <c r="B31" s="54"/>
      <c r="C31" s="55"/>
      <c r="D31" s="55"/>
      <c r="E31" s="55"/>
      <c r="F31" s="56" t="s">
        <v>68</v>
      </c>
      <c r="G31" s="57"/>
      <c r="H31" s="57"/>
      <c r="I31" s="57"/>
      <c r="J31" s="57"/>
      <c r="K31" s="57"/>
      <c r="L31" s="58"/>
    </row>
    <row r="32" spans="1:12" s="37" customFormat="1" ht="13.5" customHeight="1" thickBot="1" x14ac:dyDescent="0.25">
      <c r="A32" s="38" t="s">
        <v>43</v>
      </c>
      <c r="B32" s="59">
        <f>1+MAX($B$13:B31)</f>
        <v>5</v>
      </c>
      <c r="C32" s="40"/>
      <c r="D32" s="41"/>
      <c r="E32" s="42" t="s">
        <v>45</v>
      </c>
      <c r="F32" s="43" t="s">
        <v>69</v>
      </c>
      <c r="G32" s="42" t="s">
        <v>47</v>
      </c>
      <c r="H32" s="44">
        <v>1</v>
      </c>
      <c r="I32" s="42"/>
      <c r="J32" s="45" t="str">
        <f>IF(I32=0,"",I32*H32)</f>
        <v/>
      </c>
      <c r="K32" s="46"/>
      <c r="L32" s="67">
        <f>ROUND((ROUND(H32,3))*(ROUND(K32,2)),2)</f>
        <v>0</v>
      </c>
    </row>
    <row r="33" spans="1:12" s="37" customFormat="1" ht="12.75" customHeight="1" x14ac:dyDescent="0.2">
      <c r="A33" s="38" t="s">
        <v>48</v>
      </c>
      <c r="B33" s="48"/>
      <c r="C33" s="49"/>
      <c r="D33" s="49"/>
      <c r="E33" s="49"/>
      <c r="F33" s="50" t="s">
        <v>70</v>
      </c>
      <c r="G33" s="51"/>
      <c r="H33" s="51"/>
      <c r="I33" s="51"/>
      <c r="J33" s="51"/>
      <c r="K33" s="51"/>
      <c r="L33" s="52"/>
    </row>
    <row r="34" spans="1:12" s="37" customFormat="1" ht="12.75" customHeight="1" x14ac:dyDescent="0.2">
      <c r="A34" s="38" t="s">
        <v>50</v>
      </c>
      <c r="B34" s="48"/>
      <c r="C34" s="49"/>
      <c r="D34" s="49"/>
      <c r="E34" s="49"/>
      <c r="F34" s="53" t="s">
        <v>51</v>
      </c>
      <c r="G34" s="51"/>
      <c r="H34" s="51"/>
      <c r="I34" s="51"/>
      <c r="J34" s="51"/>
      <c r="K34" s="51"/>
      <c r="L34" s="52"/>
    </row>
    <row r="35" spans="1:12" s="37" customFormat="1" ht="60" customHeight="1" thickBot="1" x14ac:dyDescent="0.25">
      <c r="A35" s="38" t="s">
        <v>52</v>
      </c>
      <c r="B35" s="54"/>
      <c r="C35" s="55"/>
      <c r="D35" s="55"/>
      <c r="E35" s="55"/>
      <c r="F35" s="56" t="s">
        <v>71</v>
      </c>
      <c r="G35" s="57"/>
      <c r="H35" s="57"/>
      <c r="I35" s="57"/>
      <c r="J35" s="57"/>
      <c r="K35" s="57"/>
      <c r="L35" s="58"/>
    </row>
    <row r="36" spans="1:12" ht="13.5" thickBot="1" x14ac:dyDescent="0.25">
      <c r="A36" s="60" t="s">
        <v>62</v>
      </c>
      <c r="B36" s="61" t="s">
        <v>63</v>
      </c>
      <c r="C36" s="62" t="s">
        <v>64</v>
      </c>
      <c r="D36" s="63"/>
      <c r="E36" s="63"/>
      <c r="F36" s="64" t="s">
        <v>65</v>
      </c>
      <c r="G36" s="62"/>
      <c r="H36" s="62"/>
      <c r="I36" s="62"/>
      <c r="J36" s="62"/>
      <c r="K36" s="62"/>
      <c r="L36" s="65">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Mantuanelli Jana, Ing.</cp:lastModifiedBy>
  <dcterms:created xsi:type="dcterms:W3CDTF">2020-12-08T08:47:11Z</dcterms:created>
  <dcterms:modified xsi:type="dcterms:W3CDTF">2021-01-22T10:51:35Z</dcterms:modified>
</cp:coreProperties>
</file>